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tziusa\Downloads\"/>
    </mc:Choice>
  </mc:AlternateContent>
  <bookViews>
    <workbookView xWindow="0" yWindow="0" windowWidth="28800" windowHeight="12144" activeTab="2"/>
  </bookViews>
  <sheets>
    <sheet name="SI - G-Kurs" sheetId="1" r:id="rId1"/>
    <sheet name="SI - E-A-Kurs" sheetId="2" r:id="rId2"/>
    <sheet name="SII - Oberstufe" sheetId="4" r:id="rId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16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<sst xmlns="http://schemas.openxmlformats.org/spreadsheetml/2006/main" count="231" uniqueCount="47">
  <si>
    <t>zu erreichender Anteil an den insgesamt</t>
  </si>
  <si>
    <t>zu erreichenden Bewertungseinheiten</t>
  </si>
  <si>
    <t>oder der Gesamtleistung (in Prozent)</t>
  </si>
  <si>
    <t>weniger als 20%</t>
  </si>
  <si>
    <t>mindestens 85% und weniger als 90%</t>
  </si>
  <si>
    <t>mindestens 70% und weniger als 75%</t>
  </si>
  <si>
    <t>mindestens 65% und weniger als 70%</t>
  </si>
  <si>
    <t>mindestens 60% und weniger als 65%</t>
  </si>
  <si>
    <t>Notenpunkte</t>
  </si>
  <si>
    <t>Notenstufen</t>
  </si>
  <si>
    <t>sehr gut</t>
  </si>
  <si>
    <t>gut</t>
  </si>
  <si>
    <t>befriedigend</t>
  </si>
  <si>
    <t>ausreichend</t>
  </si>
  <si>
    <t>mangelhaft</t>
  </si>
  <si>
    <t>ungenügend</t>
  </si>
  <si>
    <t>Notenrechner</t>
  </si>
  <si>
    <t>Punkte (gesamt):</t>
  </si>
  <si>
    <t>=</t>
  </si>
  <si>
    <t>ab</t>
  </si>
  <si>
    <t>Punkten</t>
  </si>
  <si>
    <t>mindestens 97%</t>
  </si>
  <si>
    <t>mindestens 93% und weniger als 97%</t>
  </si>
  <si>
    <t>mindestens 90% und weniger als 93%</t>
  </si>
  <si>
    <t>mindestens 53% und weniger als 60%</t>
  </si>
  <si>
    <t>mindestens 47% und weniger als 53%</t>
  </si>
  <si>
    <t>Notentabelle (Sekundarstufe I - G-Kurs)</t>
  </si>
  <si>
    <t>Notentabelle (Sekundarstufe I - E/A-Kurs)</t>
  </si>
  <si>
    <t>Notentabelle (Sekundarstufe II)</t>
  </si>
  <si>
    <t>mindestens 90% und weniger als 95%</t>
  </si>
  <si>
    <t>mindestens 80% und weniger als 85%</t>
  </si>
  <si>
    <t>mindestens 75% und weniger als 80%</t>
  </si>
  <si>
    <t>mindestens 55% und weniger als 60%</t>
  </si>
  <si>
    <t>mindestens 50% und weniger als 55%</t>
  </si>
  <si>
    <t>mindestens 45% und weniger als 50%</t>
  </si>
  <si>
    <t>mindestens 40% und weniger als 45%</t>
  </si>
  <si>
    <t>mindestens 20% und weniger als 27%</t>
  </si>
  <si>
    <t>mindestens 38% und weniger als 45%</t>
  </si>
  <si>
    <t>mindestens 32% und weniger als 38%</t>
  </si>
  <si>
    <t>mindestens 25% und weniger als 32%</t>
  </si>
  <si>
    <t>weniger als 25%</t>
  </si>
  <si>
    <t>mindestens 40% und weniger als 47%</t>
  </si>
  <si>
    <t>mindestens 33% und weniger als 40%</t>
  </si>
  <si>
    <t>mindestens 27% und weniger als 33%</t>
  </si>
  <si>
    <t>mindestens 95%</t>
  </si>
  <si>
    <t>gib im gelben Feld die Gesamtpunktzahl ein</t>
  </si>
  <si>
    <t>und du erhälst einen Notenschlüssel (auf 0,25 abgerundet)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</si>
</sst>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3" xfId="0" applyBorder="1"/>
    <xf numFmtId="0" fontId="0" fillId="0" borderId="12" xfId="0" applyBorder="1"/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0" fillId="3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164" fontId="0" fillId="4" borderId="7" xfId="0" applyNumberFormat="1" applyFill="1" applyBorder="1" applyAlignment="1">
      <alignment horizontal="center"/>
    </xf>
    <xf numFmtId="0" fontId="0" fillId="4" borderId="6" xfId="0" applyFill="1" applyBorder="1"/>
    <xf numFmtId="0" fontId="0" fillId="4" borderId="20" xfId="0" applyFill="1" applyBorder="1"/>
    <xf numFmtId="0" fontId="0" fillId="4" borderId="15" xfId="0" applyFill="1" applyBorder="1" applyAlignment="1">
      <alignment horizontal="right"/>
    </xf>
    <xf numFmtId="2" fontId="0" fillId="4" borderId="7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5" xfId="0" quotePrefix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4" borderId="8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21" xfId="0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0" xfId="0" quotePrefix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4" borderId="11" xfId="0" applyFill="1" applyBorder="1"/>
    <xf numFmtId="164" fontId="0" fillId="4" borderId="4" xfId="0" applyNumberFormat="1" applyFill="1" applyBorder="1" applyAlignment="1">
      <alignment horizontal="center"/>
    </xf>
    <xf numFmtId="0" fontId="0" fillId="4" borderId="22" xfId="0" applyFill="1" applyBorder="1"/>
    <xf numFmtId="0" fontId="0" fillId="4" borderId="18" xfId="0" applyFill="1" applyBorder="1" applyAlignment="1">
      <alignment horizontal="right"/>
    </xf>
    <xf numFmtId="0" fontId="0" fillId="4" borderId="18" xfId="0" applyFill="1" applyBorder="1" applyAlignment="1">
      <alignment horizontal="center"/>
    </xf>
    <xf numFmtId="0" fontId="0" fillId="4" borderId="18" xfId="0" quotePrefix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4" fontId="0" fillId="4" borderId="7" xfId="0" quotePrefix="1" applyNumberFormat="1" applyFill="1" applyBorder="1" applyAlignment="1">
      <alignment horizontal="center"/>
    </xf>
    <xf numFmtId="0" fontId="0" fillId="4" borderId="9" xfId="0" applyFill="1" applyBorder="1"/>
    <xf numFmtId="164" fontId="0" fillId="4" borderId="1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5" fillId="5" borderId="6" xfId="0" applyFont="1" applyFill="1" applyBorder="1"/>
    <xf numFmtId="164" fontId="5" fillId="5" borderId="7" xfId="0" applyNumberFormat="1" applyFont="1" applyFill="1" applyBorder="1" applyAlignment="1">
      <alignment horizontal="center"/>
    </xf>
    <xf numFmtId="0" fontId="5" fillId="5" borderId="20" xfId="0" applyFont="1" applyFill="1" applyBorder="1"/>
    <xf numFmtId="0" fontId="5" fillId="5" borderId="15" xfId="0" applyFont="1" applyFill="1" applyBorder="1" applyAlignment="1">
      <alignment horizontal="right"/>
    </xf>
    <xf numFmtId="2" fontId="5" fillId="5" borderId="7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5" xfId="0" quotePrefix="1" applyFont="1" applyFill="1" applyBorder="1" applyAlignment="1">
      <alignment horizontal="center"/>
    </xf>
    <xf numFmtId="164" fontId="5" fillId="5" borderId="16" xfId="0" applyNumberFormat="1" applyFont="1" applyFill="1" applyBorder="1" applyAlignment="1">
      <alignment horizontal="center"/>
    </xf>
    <xf numFmtId="0" fontId="5" fillId="5" borderId="8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5" fillId="5" borderId="21" xfId="0" applyFont="1" applyFill="1" applyBorder="1"/>
    <xf numFmtId="0" fontId="5" fillId="5" borderId="0" xfId="0" applyFont="1" applyFill="1" applyBorder="1" applyAlignment="1">
      <alignment horizontal="right"/>
    </xf>
    <xf numFmtId="2" fontId="5" fillId="5" borderId="1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quotePrefix="1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horizontal="center"/>
    </xf>
    <xf numFmtId="0" fontId="5" fillId="5" borderId="9" xfId="0" applyFont="1" applyFill="1" applyBorder="1"/>
    <xf numFmtId="164" fontId="5" fillId="5" borderId="10" xfId="0" applyNumberFormat="1" applyFont="1" applyFill="1" applyBorder="1" applyAlignment="1">
      <alignment horizontal="center"/>
    </xf>
    <xf numFmtId="0" fontId="5" fillId="5" borderId="22" xfId="0" applyFont="1" applyFill="1" applyBorder="1"/>
    <xf numFmtId="0" fontId="5" fillId="5" borderId="18" xfId="0" applyFont="1" applyFill="1" applyBorder="1" applyAlignment="1">
      <alignment horizontal="right"/>
    </xf>
    <xf numFmtId="2" fontId="5" fillId="5" borderId="10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8" xfId="0" quotePrefix="1" applyFont="1" applyFill="1" applyBorder="1" applyAlignment="1">
      <alignment horizontal="center"/>
    </xf>
    <xf numFmtId="164" fontId="5" fillId="5" borderId="19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19050</xdr:rowOff>
    </xdr:from>
    <xdr:to>
      <xdr:col>3</xdr:col>
      <xdr:colOff>6349</xdr:colOff>
      <xdr:row>2</xdr:row>
      <xdr:rowOff>171450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DAE4A45F-AD02-8445-16DE-4327FFF4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050"/>
          <a:ext cx="1396999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12700</xdr:rowOff>
    </xdr:from>
    <xdr:to>
      <xdr:col>3</xdr:col>
      <xdr:colOff>0</xdr:colOff>
      <xdr:row>3</xdr:row>
      <xdr:rowOff>1270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EE1A75C-49CF-172A-769F-2CF42C231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12700"/>
          <a:ext cx="1428750" cy="654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19050</xdr:rowOff>
    </xdr:from>
    <xdr:to>
      <xdr:col>2</xdr:col>
      <xdr:colOff>1422400</xdr:colOff>
      <xdr:row>2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EDFFA5-1650-401A-84F9-B9D2F21A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9050"/>
          <a:ext cx="14224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150" zoomScaleNormal="150" zoomScalePageLayoutView="150" workbookViewId="0">
      <selection activeCell="E5" sqref="E5"/>
    </sheetView>
  </sheetViews>
  <sheetFormatPr baseColWidth="10" defaultRowHeight="14.4" x14ac:dyDescent="0.3"/>
  <cols>
    <col min="1" max="1" width="40" customWidth="1"/>
    <col min="2" max="2" width="14.33203125" customWidth="1"/>
    <col min="3" max="3" width="21.44140625" customWidth="1"/>
    <col min="4" max="4" width="19.88671875" customWidth="1"/>
    <col min="6" max="6" width="9.88671875" customWidth="1"/>
    <col min="7" max="7" width="4.33203125" customWidth="1"/>
    <col min="8" max="8" width="5.6640625" customWidth="1"/>
  </cols>
  <sheetData>
    <row r="1" spans="1:8" ht="18" x14ac:dyDescent="0.35">
      <c r="A1" s="17" t="s">
        <v>26</v>
      </c>
      <c r="B1" s="18"/>
      <c r="C1" s="18"/>
      <c r="D1" s="17" t="s">
        <v>16</v>
      </c>
    </row>
    <row r="2" spans="1:8" ht="18" x14ac:dyDescent="0.35">
      <c r="A2" s="17"/>
      <c r="B2" s="18"/>
      <c r="C2" s="18"/>
      <c r="D2" s="17"/>
    </row>
    <row r="3" spans="1:8" x14ac:dyDescent="0.3">
      <c r="D3" s="15" t="s">
        <v>45</v>
      </c>
    </row>
    <row r="4" spans="1:8" x14ac:dyDescent="0.3">
      <c r="A4" s="8" t="s">
        <v>0</v>
      </c>
      <c r="B4" s="2"/>
      <c r="C4" s="5"/>
      <c r="D4" t="s">
        <v>46</v>
      </c>
    </row>
    <row r="5" spans="1:8" ht="18" x14ac:dyDescent="0.35">
      <c r="A5" s="6" t="s">
        <v>1</v>
      </c>
      <c r="B5" s="4" t="s">
        <v>8</v>
      </c>
      <c r="C5" s="6" t="s">
        <v>9</v>
      </c>
      <c r="D5" s="16" t="s">
        <v>17</v>
      </c>
      <c r="E5" s="70">
        <v>100</v>
      </c>
    </row>
    <row r="6" spans="1:8" ht="15" thickBot="1" x14ac:dyDescent="0.35">
      <c r="A6" s="6" t="s">
        <v>2</v>
      </c>
      <c r="B6" s="11"/>
      <c r="C6" s="7"/>
    </row>
    <row r="7" spans="1:8" ht="15" thickBot="1" x14ac:dyDescent="0.35">
      <c r="A7" s="20" t="s">
        <v>21</v>
      </c>
      <c r="B7" s="19">
        <v>15</v>
      </c>
      <c r="C7" s="21"/>
      <c r="D7" s="22" t="s">
        <v>19</v>
      </c>
      <c r="E7" s="23">
        <f>$E$5*0.97</f>
        <v>97</v>
      </c>
      <c r="F7" s="24" t="s">
        <v>20</v>
      </c>
      <c r="G7" s="25" t="s">
        <v>18</v>
      </c>
      <c r="H7" s="26">
        <v>15</v>
      </c>
    </row>
    <row r="8" spans="1:8" ht="15" thickBot="1" x14ac:dyDescent="0.35">
      <c r="A8" s="27" t="s">
        <v>22</v>
      </c>
      <c r="B8" s="28">
        <v>14</v>
      </c>
      <c r="C8" s="29" t="s">
        <v>10</v>
      </c>
      <c r="D8" s="30" t="s">
        <v>19</v>
      </c>
      <c r="E8" s="23">
        <f>$E$5*0.93</f>
        <v>93</v>
      </c>
      <c r="F8" s="31" t="s">
        <v>20</v>
      </c>
      <c r="G8" s="32" t="s">
        <v>18</v>
      </c>
      <c r="H8" s="33">
        <v>14</v>
      </c>
    </row>
    <row r="9" spans="1:8" ht="15" thickBot="1" x14ac:dyDescent="0.35">
      <c r="A9" s="34" t="s">
        <v>23</v>
      </c>
      <c r="B9" s="35">
        <v>13</v>
      </c>
      <c r="C9" s="36"/>
      <c r="D9" s="37" t="s">
        <v>19</v>
      </c>
      <c r="E9" s="23">
        <f>$E$5*0.9</f>
        <v>90</v>
      </c>
      <c r="F9" s="38" t="s">
        <v>20</v>
      </c>
      <c r="G9" s="39" t="s">
        <v>18</v>
      </c>
      <c r="H9" s="40">
        <v>13</v>
      </c>
    </row>
    <row r="10" spans="1:8" ht="15" thickBot="1" x14ac:dyDescent="0.35">
      <c r="A10" s="46" t="s">
        <v>4</v>
      </c>
      <c r="B10" s="47">
        <v>12</v>
      </c>
      <c r="C10" s="48"/>
      <c r="D10" s="49" t="s">
        <v>19</v>
      </c>
      <c r="E10" s="50">
        <f>$E$5*0.85</f>
        <v>85</v>
      </c>
      <c r="F10" s="51" t="s">
        <v>20</v>
      </c>
      <c r="G10" s="52" t="s">
        <v>18</v>
      </c>
      <c r="H10" s="53">
        <v>12</v>
      </c>
    </row>
    <row r="11" spans="1:8" ht="15" thickBot="1" x14ac:dyDescent="0.35">
      <c r="A11" s="54" t="s">
        <v>30</v>
      </c>
      <c r="B11" s="55">
        <v>11</v>
      </c>
      <c r="C11" s="56" t="s">
        <v>11</v>
      </c>
      <c r="D11" s="57" t="s">
        <v>19</v>
      </c>
      <c r="E11" s="50">
        <f>$E$5*0.8</f>
        <v>80</v>
      </c>
      <c r="F11" s="59" t="s">
        <v>20</v>
      </c>
      <c r="G11" s="60" t="s">
        <v>18</v>
      </c>
      <c r="H11" s="61">
        <v>11</v>
      </c>
    </row>
    <row r="12" spans="1:8" ht="15" thickBot="1" x14ac:dyDescent="0.35">
      <c r="A12" s="62" t="s">
        <v>31</v>
      </c>
      <c r="B12" s="63">
        <v>10</v>
      </c>
      <c r="C12" s="64"/>
      <c r="D12" s="65" t="s">
        <v>19</v>
      </c>
      <c r="E12" s="50">
        <f>$E$5*0.75</f>
        <v>75</v>
      </c>
      <c r="F12" s="67" t="s">
        <v>20</v>
      </c>
      <c r="G12" s="68" t="s">
        <v>18</v>
      </c>
      <c r="H12" s="69">
        <v>10</v>
      </c>
    </row>
    <row r="13" spans="1:8" ht="15" thickBot="1" x14ac:dyDescent="0.35">
      <c r="A13" s="20" t="s">
        <v>5</v>
      </c>
      <c r="B13" s="41">
        <v>9</v>
      </c>
      <c r="C13" s="21"/>
      <c r="D13" s="22" t="s">
        <v>19</v>
      </c>
      <c r="E13" s="23">
        <f>$E$5*0.7</f>
        <v>70</v>
      </c>
      <c r="F13" s="24" t="s">
        <v>20</v>
      </c>
      <c r="G13" s="25" t="s">
        <v>18</v>
      </c>
      <c r="H13" s="26">
        <v>9</v>
      </c>
    </row>
    <row r="14" spans="1:8" ht="15" thickBot="1" x14ac:dyDescent="0.35">
      <c r="A14" s="27" t="s">
        <v>6</v>
      </c>
      <c r="B14" s="28">
        <v>8</v>
      </c>
      <c r="C14" s="29" t="s">
        <v>12</v>
      </c>
      <c r="D14" s="30" t="s">
        <v>19</v>
      </c>
      <c r="E14" s="23">
        <f>$E$5*0.65</f>
        <v>65</v>
      </c>
      <c r="F14" s="31" t="s">
        <v>20</v>
      </c>
      <c r="G14" s="32" t="s">
        <v>18</v>
      </c>
      <c r="H14" s="33">
        <v>8</v>
      </c>
    </row>
    <row r="15" spans="1:8" ht="15" thickBot="1" x14ac:dyDescent="0.35">
      <c r="A15" s="42" t="s">
        <v>7</v>
      </c>
      <c r="B15" s="43">
        <v>7</v>
      </c>
      <c r="C15" s="36"/>
      <c r="D15" s="37" t="s">
        <v>19</v>
      </c>
      <c r="E15" s="23">
        <f>$E$5*0.6</f>
        <v>60</v>
      </c>
      <c r="F15" s="38" t="s">
        <v>20</v>
      </c>
      <c r="G15" s="39" t="s">
        <v>18</v>
      </c>
      <c r="H15" s="40">
        <v>7</v>
      </c>
    </row>
    <row r="16" spans="1:8" ht="15" thickBot="1" x14ac:dyDescent="0.35">
      <c r="A16" s="46" t="s">
        <v>24</v>
      </c>
      <c r="B16" s="47">
        <v>6</v>
      </c>
      <c r="C16" s="48"/>
      <c r="D16" s="49" t="s">
        <v>19</v>
      </c>
      <c r="E16" s="50">
        <f>$E$5*0.53</f>
        <v>53</v>
      </c>
      <c r="F16" s="51" t="s">
        <v>20</v>
      </c>
      <c r="G16" s="52" t="s">
        <v>18</v>
      </c>
      <c r="H16" s="53">
        <v>6</v>
      </c>
    </row>
    <row r="17" spans="1:8" ht="15" thickBot="1" x14ac:dyDescent="0.35">
      <c r="A17" s="54" t="s">
        <v>25</v>
      </c>
      <c r="B17" s="55">
        <v>5</v>
      </c>
      <c r="C17" s="56" t="s">
        <v>13</v>
      </c>
      <c r="D17" s="57" t="s">
        <v>19</v>
      </c>
      <c r="E17" s="50">
        <f>$E$5*0.47</f>
        <v>47</v>
      </c>
      <c r="F17" s="59" t="s">
        <v>20</v>
      </c>
      <c r="G17" s="60" t="s">
        <v>18</v>
      </c>
      <c r="H17" s="61">
        <v>5</v>
      </c>
    </row>
    <row r="18" spans="1:8" ht="15" thickBot="1" x14ac:dyDescent="0.35">
      <c r="A18" s="62" t="s">
        <v>41</v>
      </c>
      <c r="B18" s="63">
        <v>4</v>
      </c>
      <c r="C18" s="64"/>
      <c r="D18" s="65" t="s">
        <v>19</v>
      </c>
      <c r="E18" s="50">
        <f>$E$5*0.4</f>
        <v>40</v>
      </c>
      <c r="F18" s="67" t="s">
        <v>20</v>
      </c>
      <c r="G18" s="68" t="s">
        <v>18</v>
      </c>
      <c r="H18" s="69">
        <v>4</v>
      </c>
    </row>
    <row r="19" spans="1:8" ht="15" thickBot="1" x14ac:dyDescent="0.35">
      <c r="A19" s="20" t="s">
        <v>42</v>
      </c>
      <c r="B19" s="19">
        <v>3</v>
      </c>
      <c r="C19" s="21"/>
      <c r="D19" s="22" t="s">
        <v>19</v>
      </c>
      <c r="E19" s="23">
        <f>$E$5*0.33</f>
        <v>33</v>
      </c>
      <c r="F19" s="24" t="s">
        <v>20</v>
      </c>
      <c r="G19" s="25" t="s">
        <v>18</v>
      </c>
      <c r="H19" s="26">
        <v>3</v>
      </c>
    </row>
    <row r="20" spans="1:8" ht="15" thickBot="1" x14ac:dyDescent="0.35">
      <c r="A20" s="27" t="s">
        <v>43</v>
      </c>
      <c r="B20" s="28">
        <v>2</v>
      </c>
      <c r="C20" s="29" t="s">
        <v>14</v>
      </c>
      <c r="D20" s="30" t="s">
        <v>19</v>
      </c>
      <c r="E20" s="23">
        <f>$E$5*0.27</f>
        <v>27</v>
      </c>
      <c r="F20" s="31" t="s">
        <v>20</v>
      </c>
      <c r="G20" s="32" t="s">
        <v>18</v>
      </c>
      <c r="H20" s="33">
        <v>2</v>
      </c>
    </row>
    <row r="21" spans="1:8" ht="15" thickBot="1" x14ac:dyDescent="0.35">
      <c r="A21" s="42" t="s">
        <v>36</v>
      </c>
      <c r="B21" s="43">
        <v>1</v>
      </c>
      <c r="C21" s="36"/>
      <c r="D21" s="37" t="s">
        <v>19</v>
      </c>
      <c r="E21" s="23">
        <f>$E$5*0.2</f>
        <v>20</v>
      </c>
      <c r="F21" s="38" t="s">
        <v>20</v>
      </c>
      <c r="G21" s="39" t="s">
        <v>18</v>
      </c>
      <c r="H21" s="40">
        <v>1</v>
      </c>
    </row>
    <row r="22" spans="1:8" ht="15" thickBot="1" x14ac:dyDescent="0.35">
      <c r="A22" s="12" t="s">
        <v>3</v>
      </c>
      <c r="B22" s="13">
        <v>0</v>
      </c>
      <c r="C22" s="14" t="s">
        <v>15</v>
      </c>
    </row>
  </sheetData>
  <sheetProtection algorithmName="SHA-512" hashValue="zi3NdEVXtBZISu7BjQt2Cfb9yTypczWLmUHw8xeTuD6VPhiKJbulfNkuCVyqN+q1+wNo+Y5dmLkC41FT2je6Mg==" saltValue="nzWeL06phg2avy9FcAWKBQ==" spinCount="100000" sheet="1" objects="1" scenarios="1" selectLockedCells="1"/>
  <pageMargins left="0.7" right="0.7" top="0.78740157499999996" bottom="0.78740157499999996" header="0.3" footer="0.3"/>
  <pageSetup paperSize="9" scale="7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150" zoomScaleNormal="150" zoomScalePageLayoutView="150" workbookViewId="0">
      <selection activeCell="E5" sqref="E5"/>
    </sheetView>
  </sheetViews>
  <sheetFormatPr baseColWidth="10" defaultRowHeight="14.4" x14ac:dyDescent="0.3"/>
  <cols>
    <col min="1" max="1" width="40" customWidth="1"/>
    <col min="2" max="2" width="14.33203125" customWidth="1"/>
    <col min="3" max="3" width="21.44140625" customWidth="1"/>
    <col min="4" max="4" width="20.33203125" customWidth="1"/>
    <col min="6" max="6" width="9.88671875" customWidth="1"/>
    <col min="7" max="7" width="4.33203125" customWidth="1"/>
    <col min="8" max="8" width="5.6640625" customWidth="1"/>
  </cols>
  <sheetData>
    <row r="1" spans="1:8" ht="18" x14ac:dyDescent="0.35">
      <c r="A1" s="17" t="s">
        <v>27</v>
      </c>
      <c r="B1" s="18"/>
      <c r="C1" s="18"/>
      <c r="D1" s="17" t="s">
        <v>16</v>
      </c>
    </row>
    <row r="2" spans="1:8" ht="18" x14ac:dyDescent="0.35">
      <c r="A2" s="17"/>
      <c r="B2" s="18"/>
      <c r="C2" s="18"/>
      <c r="D2" s="17"/>
    </row>
    <row r="3" spans="1:8" x14ac:dyDescent="0.3">
      <c r="D3" s="15" t="s">
        <v>45</v>
      </c>
    </row>
    <row r="4" spans="1:8" x14ac:dyDescent="0.3">
      <c r="A4" s="8" t="s">
        <v>0</v>
      </c>
      <c r="B4" s="2"/>
      <c r="C4" s="5"/>
      <c r="D4" t="s">
        <v>46</v>
      </c>
    </row>
    <row r="5" spans="1:8" ht="18" x14ac:dyDescent="0.35">
      <c r="A5" s="6" t="s">
        <v>1</v>
      </c>
      <c r="B5" s="4" t="s">
        <v>8</v>
      </c>
      <c r="C5" s="6" t="s">
        <v>9</v>
      </c>
      <c r="D5" s="16" t="s">
        <v>17</v>
      </c>
      <c r="E5" s="70">
        <v>100</v>
      </c>
    </row>
    <row r="6" spans="1:8" ht="15" thickBot="1" x14ac:dyDescent="0.35">
      <c r="A6" s="6" t="s">
        <v>2</v>
      </c>
      <c r="B6" s="11"/>
      <c r="C6" s="7"/>
    </row>
    <row r="7" spans="1:8" x14ac:dyDescent="0.3">
      <c r="A7" s="20" t="s">
        <v>21</v>
      </c>
      <c r="B7" s="19">
        <v>15</v>
      </c>
      <c r="C7" s="21"/>
      <c r="D7" s="22" t="s">
        <v>19</v>
      </c>
      <c r="E7" s="23">
        <f>$E$5*0.97</f>
        <v>97</v>
      </c>
      <c r="F7" s="24" t="s">
        <v>20</v>
      </c>
      <c r="G7" s="25" t="s">
        <v>18</v>
      </c>
      <c r="H7" s="26">
        <v>15</v>
      </c>
    </row>
    <row r="8" spans="1:8" x14ac:dyDescent="0.3">
      <c r="A8" s="27" t="s">
        <v>22</v>
      </c>
      <c r="B8" s="28">
        <v>14</v>
      </c>
      <c r="C8" s="29" t="s">
        <v>10</v>
      </c>
      <c r="D8" s="30" t="s">
        <v>19</v>
      </c>
      <c r="E8" s="44">
        <f>$E$5*0.93</f>
        <v>93</v>
      </c>
      <c r="F8" s="31" t="s">
        <v>20</v>
      </c>
      <c r="G8" s="32" t="s">
        <v>18</v>
      </c>
      <c r="H8" s="33">
        <v>14</v>
      </c>
    </row>
    <row r="9" spans="1:8" ht="15" thickBot="1" x14ac:dyDescent="0.35">
      <c r="A9" s="34" t="s">
        <v>23</v>
      </c>
      <c r="B9" s="35">
        <v>13</v>
      </c>
      <c r="C9" s="36"/>
      <c r="D9" s="37" t="s">
        <v>19</v>
      </c>
      <c r="E9" s="45">
        <f>$E$5*0.9</f>
        <v>90</v>
      </c>
      <c r="F9" s="38" t="s">
        <v>20</v>
      </c>
      <c r="G9" s="39" t="s">
        <v>18</v>
      </c>
      <c r="H9" s="40">
        <v>13</v>
      </c>
    </row>
    <row r="10" spans="1:8" x14ac:dyDescent="0.3">
      <c r="A10" s="46" t="s">
        <v>4</v>
      </c>
      <c r="B10" s="47">
        <v>12</v>
      </c>
      <c r="C10" s="48"/>
      <c r="D10" s="49" t="s">
        <v>19</v>
      </c>
      <c r="E10" s="50">
        <f>$E$5*0.85</f>
        <v>85</v>
      </c>
      <c r="F10" s="51" t="s">
        <v>20</v>
      </c>
      <c r="G10" s="52" t="s">
        <v>18</v>
      </c>
      <c r="H10" s="53">
        <v>12</v>
      </c>
    </row>
    <row r="11" spans="1:8" x14ac:dyDescent="0.3">
      <c r="A11" s="54" t="s">
        <v>30</v>
      </c>
      <c r="B11" s="55">
        <v>11</v>
      </c>
      <c r="C11" s="56" t="s">
        <v>11</v>
      </c>
      <c r="D11" s="57" t="s">
        <v>19</v>
      </c>
      <c r="E11" s="58">
        <f>$E$5*0.8</f>
        <v>80</v>
      </c>
      <c r="F11" s="59" t="s">
        <v>20</v>
      </c>
      <c r="G11" s="60" t="s">
        <v>18</v>
      </c>
      <c r="H11" s="61">
        <v>11</v>
      </c>
    </row>
    <row r="12" spans="1:8" ht="15" thickBot="1" x14ac:dyDescent="0.35">
      <c r="A12" s="62" t="s">
        <v>31</v>
      </c>
      <c r="B12" s="63">
        <v>10</v>
      </c>
      <c r="C12" s="64"/>
      <c r="D12" s="65" t="s">
        <v>19</v>
      </c>
      <c r="E12" s="66">
        <f>$E$5*0.75</f>
        <v>75</v>
      </c>
      <c r="F12" s="67" t="s">
        <v>20</v>
      </c>
      <c r="G12" s="68" t="s">
        <v>18</v>
      </c>
      <c r="H12" s="69">
        <v>10</v>
      </c>
    </row>
    <row r="13" spans="1:8" x14ac:dyDescent="0.3">
      <c r="A13" s="20" t="s">
        <v>5</v>
      </c>
      <c r="B13" s="41">
        <v>9</v>
      </c>
      <c r="C13" s="21"/>
      <c r="D13" s="22" t="s">
        <v>19</v>
      </c>
      <c r="E13" s="23">
        <f>$E$5*0.7</f>
        <v>70</v>
      </c>
      <c r="F13" s="24" t="s">
        <v>20</v>
      </c>
      <c r="G13" s="25" t="s">
        <v>18</v>
      </c>
      <c r="H13" s="26">
        <v>9</v>
      </c>
    </row>
    <row r="14" spans="1:8" x14ac:dyDescent="0.3">
      <c r="A14" s="27" t="s">
        <v>6</v>
      </c>
      <c r="B14" s="28">
        <v>8</v>
      </c>
      <c r="C14" s="29" t="s">
        <v>12</v>
      </c>
      <c r="D14" s="30" t="s">
        <v>19</v>
      </c>
      <c r="E14" s="44">
        <f>$E$5*0.65</f>
        <v>65</v>
      </c>
      <c r="F14" s="31" t="s">
        <v>20</v>
      </c>
      <c r="G14" s="32" t="s">
        <v>18</v>
      </c>
      <c r="H14" s="33">
        <v>8</v>
      </c>
    </row>
    <row r="15" spans="1:8" ht="15" thickBot="1" x14ac:dyDescent="0.35">
      <c r="A15" s="42" t="s">
        <v>7</v>
      </c>
      <c r="B15" s="43">
        <v>7</v>
      </c>
      <c r="C15" s="36"/>
      <c r="D15" s="37" t="s">
        <v>19</v>
      </c>
      <c r="E15" s="45">
        <f>$E$5*0.6</f>
        <v>60</v>
      </c>
      <c r="F15" s="38" t="s">
        <v>20</v>
      </c>
      <c r="G15" s="39" t="s">
        <v>18</v>
      </c>
      <c r="H15" s="40">
        <v>7</v>
      </c>
    </row>
    <row r="16" spans="1:8" x14ac:dyDescent="0.3">
      <c r="A16" s="46" t="s">
        <v>32</v>
      </c>
      <c r="B16" s="47">
        <v>6</v>
      </c>
      <c r="C16" s="48"/>
      <c r="D16" s="49" t="s">
        <v>19</v>
      </c>
      <c r="E16" s="50">
        <f>$E$5*0.55</f>
        <v>55.000000000000007</v>
      </c>
      <c r="F16" s="51" t="s">
        <v>20</v>
      </c>
      <c r="G16" s="52" t="s">
        <v>18</v>
      </c>
      <c r="H16" s="53">
        <v>6</v>
      </c>
    </row>
    <row r="17" spans="1:8" x14ac:dyDescent="0.3">
      <c r="A17" s="54" t="s">
        <v>33</v>
      </c>
      <c r="B17" s="55">
        <v>5</v>
      </c>
      <c r="C17" s="56" t="s">
        <v>13</v>
      </c>
      <c r="D17" s="57" t="s">
        <v>19</v>
      </c>
      <c r="E17" s="58">
        <f>$E$5*0.5</f>
        <v>50</v>
      </c>
      <c r="F17" s="59" t="s">
        <v>20</v>
      </c>
      <c r="G17" s="60" t="s">
        <v>18</v>
      </c>
      <c r="H17" s="61">
        <v>5</v>
      </c>
    </row>
    <row r="18" spans="1:8" ht="15" thickBot="1" x14ac:dyDescent="0.35">
      <c r="A18" s="62" t="s">
        <v>34</v>
      </c>
      <c r="B18" s="63">
        <v>4</v>
      </c>
      <c r="C18" s="64"/>
      <c r="D18" s="65" t="s">
        <v>19</v>
      </c>
      <c r="E18" s="66">
        <f>$E$5*0.45</f>
        <v>45</v>
      </c>
      <c r="F18" s="67" t="s">
        <v>20</v>
      </c>
      <c r="G18" s="68" t="s">
        <v>18</v>
      </c>
      <c r="H18" s="69">
        <v>4</v>
      </c>
    </row>
    <row r="19" spans="1:8" x14ac:dyDescent="0.3">
      <c r="A19" s="20" t="s">
        <v>37</v>
      </c>
      <c r="B19" s="19">
        <v>3</v>
      </c>
      <c r="C19" s="21"/>
      <c r="D19" s="22" t="s">
        <v>19</v>
      </c>
      <c r="E19" s="23">
        <f>$E$5*0.38</f>
        <v>38</v>
      </c>
      <c r="F19" s="24" t="s">
        <v>20</v>
      </c>
      <c r="G19" s="25" t="s">
        <v>18</v>
      </c>
      <c r="H19" s="26">
        <v>3</v>
      </c>
    </row>
    <row r="20" spans="1:8" x14ac:dyDescent="0.3">
      <c r="A20" s="27" t="s">
        <v>38</v>
      </c>
      <c r="B20" s="28">
        <v>2</v>
      </c>
      <c r="C20" s="29" t="s">
        <v>14</v>
      </c>
      <c r="D20" s="30" t="s">
        <v>19</v>
      </c>
      <c r="E20" s="44">
        <f>$E$5*0.32</f>
        <v>32</v>
      </c>
      <c r="F20" s="31" t="s">
        <v>20</v>
      </c>
      <c r="G20" s="32" t="s">
        <v>18</v>
      </c>
      <c r="H20" s="33">
        <v>2</v>
      </c>
    </row>
    <row r="21" spans="1:8" ht="15" thickBot="1" x14ac:dyDescent="0.35">
      <c r="A21" s="42" t="s">
        <v>39</v>
      </c>
      <c r="B21" s="43">
        <v>1</v>
      </c>
      <c r="C21" s="36"/>
      <c r="D21" s="37" t="s">
        <v>19</v>
      </c>
      <c r="E21" s="45">
        <f>$E$5*0.25</f>
        <v>25</v>
      </c>
      <c r="F21" s="38" t="s">
        <v>20</v>
      </c>
      <c r="G21" s="39" t="s">
        <v>18</v>
      </c>
      <c r="H21" s="40">
        <v>1</v>
      </c>
    </row>
    <row r="22" spans="1:8" ht="15" thickBot="1" x14ac:dyDescent="0.35">
      <c r="A22" s="12" t="s">
        <v>40</v>
      </c>
      <c r="B22" s="13">
        <v>0</v>
      </c>
      <c r="C22" s="14" t="s">
        <v>15</v>
      </c>
    </row>
  </sheetData>
  <sheetProtection algorithmName="SHA-512" hashValue="AQK1vmZBdHVNKcDAdiK7rDl6pVIEL6Or+aVZWqR9ugw53Vjgys9peunEgJQ5QsiGMS125Eku8jUHjcXDnc3a7Q==" saltValue="9FH/0zFfa6RLj2LTS1AUpw==" spinCount="100000" sheet="1" objects="1" scenarios="1" selectLockedCells="1"/>
  <pageMargins left="0.7" right="0.7" top="0.78740157499999996" bottom="0.78740157499999996" header="0.3" footer="0.3"/>
  <pageSetup paperSize="9" scale="7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50" zoomScaleNormal="150" zoomScalePageLayoutView="150" workbookViewId="0">
      <selection activeCell="E5" sqref="E5"/>
    </sheetView>
  </sheetViews>
  <sheetFormatPr baseColWidth="10" defaultRowHeight="14.4" x14ac:dyDescent="0.3"/>
  <cols>
    <col min="1" max="1" width="40" customWidth="1"/>
    <col min="2" max="2" width="14.33203125" customWidth="1"/>
    <col min="3" max="3" width="21.44140625" customWidth="1"/>
    <col min="4" max="4" width="20.5546875" customWidth="1"/>
    <col min="6" max="6" width="9.88671875" customWidth="1"/>
    <col min="7" max="7" width="4.33203125" customWidth="1"/>
    <col min="8" max="8" width="5.6640625" customWidth="1"/>
  </cols>
  <sheetData>
    <row r="1" spans="1:8" ht="18" x14ac:dyDescent="0.35">
      <c r="A1" s="17" t="s">
        <v>28</v>
      </c>
      <c r="B1" s="18"/>
      <c r="C1" s="18"/>
      <c r="D1" s="17" t="s">
        <v>16</v>
      </c>
    </row>
    <row r="2" spans="1:8" ht="18" x14ac:dyDescent="0.35">
      <c r="A2" s="17"/>
      <c r="B2" s="18"/>
      <c r="C2" s="18"/>
      <c r="D2" s="17"/>
    </row>
    <row r="3" spans="1:8" x14ac:dyDescent="0.3">
      <c r="D3" s="15" t="s">
        <v>45</v>
      </c>
    </row>
    <row r="4" spans="1:8" x14ac:dyDescent="0.3">
      <c r="A4" s="8" t="s">
        <v>0</v>
      </c>
      <c r="B4" s="2"/>
      <c r="C4" s="5"/>
      <c r="D4" t="s">
        <v>46</v>
      </c>
    </row>
    <row r="5" spans="1:8" ht="18" x14ac:dyDescent="0.35">
      <c r="A5" s="6" t="s">
        <v>1</v>
      </c>
      <c r="B5" s="4" t="s">
        <v>8</v>
      </c>
      <c r="C5" s="6" t="s">
        <v>9</v>
      </c>
      <c r="D5" s="16" t="s">
        <v>17</v>
      </c>
      <c r="E5" s="70">
        <v>100</v>
      </c>
    </row>
    <row r="6" spans="1:8" ht="15" thickBot="1" x14ac:dyDescent="0.35">
      <c r="A6" s="6" t="s">
        <v>2</v>
      </c>
      <c r="B6" s="11"/>
      <c r="C6" s="7"/>
    </row>
    <row r="7" spans="1:8" x14ac:dyDescent="0.3">
      <c r="A7" s="20" t="s">
        <v>44</v>
      </c>
      <c r="B7" s="19">
        <v>15</v>
      </c>
      <c r="C7" s="21"/>
      <c r="D7" s="22" t="s">
        <v>19</v>
      </c>
      <c r="E7" s="23">
        <f>$E$5*0.95</f>
        <v>95</v>
      </c>
      <c r="F7" s="24" t="s">
        <v>20</v>
      </c>
      <c r="G7" s="25" t="s">
        <v>18</v>
      </c>
      <c r="H7" s="26">
        <v>15</v>
      </c>
    </row>
    <row r="8" spans="1:8" x14ac:dyDescent="0.3">
      <c r="A8" s="27" t="s">
        <v>29</v>
      </c>
      <c r="B8" s="28">
        <v>14</v>
      </c>
      <c r="C8" s="29" t="s">
        <v>10</v>
      </c>
      <c r="D8" s="30" t="s">
        <v>19</v>
      </c>
      <c r="E8" s="44">
        <f>$E$5*0.9</f>
        <v>90</v>
      </c>
      <c r="F8" s="31" t="s">
        <v>20</v>
      </c>
      <c r="G8" s="32" t="s">
        <v>18</v>
      </c>
      <c r="H8" s="33">
        <v>14</v>
      </c>
    </row>
    <row r="9" spans="1:8" ht="15" thickBot="1" x14ac:dyDescent="0.35">
      <c r="A9" s="34" t="s">
        <v>4</v>
      </c>
      <c r="B9" s="35">
        <v>13</v>
      </c>
      <c r="C9" s="36"/>
      <c r="D9" s="37" t="s">
        <v>19</v>
      </c>
      <c r="E9" s="45">
        <f>$E$5*0.85</f>
        <v>85</v>
      </c>
      <c r="F9" s="38" t="s">
        <v>20</v>
      </c>
      <c r="G9" s="39" t="s">
        <v>18</v>
      </c>
      <c r="H9" s="40">
        <v>13</v>
      </c>
    </row>
    <row r="10" spans="1:8" x14ac:dyDescent="0.3">
      <c r="A10" s="46" t="s">
        <v>30</v>
      </c>
      <c r="B10" s="47">
        <v>12</v>
      </c>
      <c r="C10" s="48"/>
      <c r="D10" s="49" t="s">
        <v>19</v>
      </c>
      <c r="E10" s="50">
        <f>$E$5*0.8</f>
        <v>80</v>
      </c>
      <c r="F10" s="51" t="s">
        <v>20</v>
      </c>
      <c r="G10" s="52" t="s">
        <v>18</v>
      </c>
      <c r="H10" s="53">
        <v>12</v>
      </c>
    </row>
    <row r="11" spans="1:8" x14ac:dyDescent="0.3">
      <c r="A11" s="54" t="s">
        <v>31</v>
      </c>
      <c r="B11" s="55">
        <v>11</v>
      </c>
      <c r="C11" s="56" t="s">
        <v>11</v>
      </c>
      <c r="D11" s="57" t="s">
        <v>19</v>
      </c>
      <c r="E11" s="58">
        <f>$E$5*0.75</f>
        <v>75</v>
      </c>
      <c r="F11" s="59" t="s">
        <v>20</v>
      </c>
      <c r="G11" s="60" t="s">
        <v>18</v>
      </c>
      <c r="H11" s="61">
        <v>11</v>
      </c>
    </row>
    <row r="12" spans="1:8" ht="15" thickBot="1" x14ac:dyDescent="0.35">
      <c r="A12" s="62" t="s">
        <v>5</v>
      </c>
      <c r="B12" s="63">
        <v>10</v>
      </c>
      <c r="C12" s="64"/>
      <c r="D12" s="65" t="s">
        <v>19</v>
      </c>
      <c r="E12" s="66">
        <f>$E$5*0.7</f>
        <v>70</v>
      </c>
      <c r="F12" s="67" t="s">
        <v>20</v>
      </c>
      <c r="G12" s="68" t="s">
        <v>18</v>
      </c>
      <c r="H12" s="69">
        <v>10</v>
      </c>
    </row>
    <row r="13" spans="1:8" x14ac:dyDescent="0.3">
      <c r="A13" s="20" t="s">
        <v>6</v>
      </c>
      <c r="B13" s="41">
        <v>9</v>
      </c>
      <c r="C13" s="21"/>
      <c r="D13" s="22" t="s">
        <v>19</v>
      </c>
      <c r="E13" s="23">
        <f>$E$5*0.65</f>
        <v>65</v>
      </c>
      <c r="F13" s="24" t="s">
        <v>20</v>
      </c>
      <c r="G13" s="25" t="s">
        <v>18</v>
      </c>
      <c r="H13" s="26">
        <v>9</v>
      </c>
    </row>
    <row r="14" spans="1:8" x14ac:dyDescent="0.3">
      <c r="A14" s="27" t="s">
        <v>7</v>
      </c>
      <c r="B14" s="28">
        <v>8</v>
      </c>
      <c r="C14" s="29" t="s">
        <v>12</v>
      </c>
      <c r="D14" s="30" t="s">
        <v>19</v>
      </c>
      <c r="E14" s="44">
        <f>$E$5*0.6</f>
        <v>60</v>
      </c>
      <c r="F14" s="31" t="s">
        <v>20</v>
      </c>
      <c r="G14" s="32" t="s">
        <v>18</v>
      </c>
      <c r="H14" s="33">
        <v>8</v>
      </c>
    </row>
    <row r="15" spans="1:8" ht="15" thickBot="1" x14ac:dyDescent="0.35">
      <c r="A15" s="42" t="s">
        <v>32</v>
      </c>
      <c r="B15" s="43">
        <v>7</v>
      </c>
      <c r="C15" s="36"/>
      <c r="D15" s="37" t="s">
        <v>19</v>
      </c>
      <c r="E15" s="45">
        <f>$E$5*0.55</f>
        <v>55.000000000000007</v>
      </c>
      <c r="F15" s="38" t="s">
        <v>20</v>
      </c>
      <c r="G15" s="39" t="s">
        <v>18</v>
      </c>
      <c r="H15" s="40">
        <v>7</v>
      </c>
    </row>
    <row r="16" spans="1:8" x14ac:dyDescent="0.3">
      <c r="A16" s="46" t="s">
        <v>33</v>
      </c>
      <c r="B16" s="47">
        <v>6</v>
      </c>
      <c r="C16" s="48"/>
      <c r="D16" s="49" t="s">
        <v>19</v>
      </c>
      <c r="E16" s="50">
        <f>$E$5*0.5</f>
        <v>50</v>
      </c>
      <c r="F16" s="51" t="s">
        <v>20</v>
      </c>
      <c r="G16" s="52" t="s">
        <v>18</v>
      </c>
      <c r="H16" s="53">
        <v>6</v>
      </c>
    </row>
    <row r="17" spans="1:8" x14ac:dyDescent="0.3">
      <c r="A17" s="54" t="s">
        <v>34</v>
      </c>
      <c r="B17" s="55">
        <v>5</v>
      </c>
      <c r="C17" s="56" t="s">
        <v>13</v>
      </c>
      <c r="D17" s="57" t="s">
        <v>19</v>
      </c>
      <c r="E17" s="58">
        <f>$E$5*0.45</f>
        <v>45</v>
      </c>
      <c r="F17" s="59" t="s">
        <v>20</v>
      </c>
      <c r="G17" s="60" t="s">
        <v>18</v>
      </c>
      <c r="H17" s="61">
        <v>5</v>
      </c>
    </row>
    <row r="18" spans="1:8" ht="15" thickBot="1" x14ac:dyDescent="0.35">
      <c r="A18" s="62" t="s">
        <v>35</v>
      </c>
      <c r="B18" s="63">
        <v>4</v>
      </c>
      <c r="C18" s="64"/>
      <c r="D18" s="65" t="s">
        <v>19</v>
      </c>
      <c r="E18" s="66">
        <f>$E$5*0.4</f>
        <v>40</v>
      </c>
      <c r="F18" s="67" t="s">
        <v>20</v>
      </c>
      <c r="G18" s="68" t="s">
        <v>18</v>
      </c>
      <c r="H18" s="69">
        <v>4</v>
      </c>
    </row>
    <row r="19" spans="1:8" x14ac:dyDescent="0.3">
      <c r="A19" s="20" t="s">
        <v>42</v>
      </c>
      <c r="B19" s="19">
        <v>3</v>
      </c>
      <c r="C19" s="21"/>
      <c r="D19" s="22" t="s">
        <v>19</v>
      </c>
      <c r="E19" s="23">
        <f>$E$5*0.33</f>
        <v>33</v>
      </c>
      <c r="F19" s="24" t="s">
        <v>20</v>
      </c>
      <c r="G19" s="25" t="s">
        <v>18</v>
      </c>
      <c r="H19" s="26">
        <v>3</v>
      </c>
    </row>
    <row r="20" spans="1:8" x14ac:dyDescent="0.3">
      <c r="A20" s="27" t="s">
        <v>43</v>
      </c>
      <c r="B20" s="28">
        <v>2</v>
      </c>
      <c r="C20" s="29" t="s">
        <v>14</v>
      </c>
      <c r="D20" s="30" t="s">
        <v>19</v>
      </c>
      <c r="E20" s="44">
        <f>$E$5*0.27</f>
        <v>27</v>
      </c>
      <c r="F20" s="31" t="s">
        <v>20</v>
      </c>
      <c r="G20" s="32" t="s">
        <v>18</v>
      </c>
      <c r="H20" s="33">
        <v>2</v>
      </c>
    </row>
    <row r="21" spans="1:8" ht="15" thickBot="1" x14ac:dyDescent="0.35">
      <c r="A21" s="42" t="s">
        <v>36</v>
      </c>
      <c r="B21" s="43">
        <v>1</v>
      </c>
      <c r="C21" s="36"/>
      <c r="D21" s="37" t="s">
        <v>19</v>
      </c>
      <c r="E21" s="45">
        <f>$E$5*0.2</f>
        <v>20</v>
      </c>
      <c r="F21" s="38" t="s">
        <v>20</v>
      </c>
      <c r="G21" s="39" t="s">
        <v>18</v>
      </c>
      <c r="H21" s="40">
        <v>1</v>
      </c>
    </row>
    <row r="22" spans="1:8" ht="15" thickBot="1" x14ac:dyDescent="0.35">
      <c r="A22" s="12" t="s">
        <v>3</v>
      </c>
      <c r="B22" s="13">
        <v>0</v>
      </c>
      <c r="C22" s="14" t="s">
        <v>15</v>
      </c>
      <c r="D22" s="9"/>
      <c r="E22" s="3"/>
      <c r="F22" s="1"/>
      <c r="G22" s="10"/>
      <c r="H22" s="3"/>
    </row>
  </sheetData>
  <sheetProtection algorithmName="SHA-512" hashValue="R9wAdvXuEJ76rLhXowXiWQSQ4K/frELWfVjgC/Vu/QnOgzWQ0i6r8fs6JOPyr1giMYILqQyowIcnqi98Te9RLQ==" saltValue="ppSJi/GAhjCuwxCiKY6eJg==" spinCount="100000" sheet="1" objects="1" scenarios="1" selectLockedCells="1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SI - G-Kurs</vt:lpstr>
      <vt:lpstr>SI - E-A-Kurs</vt:lpstr>
      <vt:lpstr>SII - Oberstufe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apoXx</dc:creator>
  <cp:lastModifiedBy>Andreas Pitzius</cp:lastModifiedBy>
  <cp:lastPrinted>2020-09-10T11:34:48Z</cp:lastPrinted>
  <dcterms:created xsi:type="dcterms:W3CDTF">2018-08-14T14:38:24Z</dcterms:created>
  <dcterms:modified xsi:type="dcterms:W3CDTF">2022-06-23T05:38:04Z</dcterms:modified>
</cp:coreProperties>
</file>